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d8e0e490305b88/Desktop/"/>
    </mc:Choice>
  </mc:AlternateContent>
  <xr:revisionPtr revIDLastSave="72" documentId="8_{19D5D797-F0FA-437A-BBFB-2ADFEA54605D}" xr6:coauthVersionLast="47" xr6:coauthVersionMax="47" xr10:uidLastSave="{6C8007AD-BA9E-4DBF-9DE4-4D7B3576DAD8}"/>
  <bookViews>
    <workbookView xWindow="2020" yWindow="0" windowWidth="15940" windowHeight="98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27" i="1" l="1"/>
  <c r="D31" i="1"/>
  <c r="D32" i="1"/>
  <c r="D28" i="1"/>
  <c r="D26" i="1"/>
  <c r="D33" i="1"/>
  <c r="D34" i="1"/>
  <c r="D29" i="1" l="1"/>
  <c r="D35" i="1" l="1"/>
  <c r="E32" i="1" l="1"/>
  <c r="E33" i="1"/>
  <c r="E34" i="1"/>
  <c r="E31" i="1"/>
  <c r="E35" i="1" l="1"/>
</calcChain>
</file>

<file path=xl/sharedStrings.xml><?xml version="1.0" encoding="utf-8"?>
<sst xmlns="http://schemas.openxmlformats.org/spreadsheetml/2006/main" count="182" uniqueCount="86">
  <si>
    <t>Category</t>
  </si>
  <si>
    <t>Project</t>
  </si>
  <si>
    <t>Description</t>
  </si>
  <si>
    <t>Town</t>
  </si>
  <si>
    <t>Form B documentation</t>
  </si>
  <si>
    <t>HISTORIC</t>
  </si>
  <si>
    <t>projected</t>
  </si>
  <si>
    <t>State Match</t>
  </si>
  <si>
    <t xml:space="preserve"> </t>
  </si>
  <si>
    <t>administrative costs</t>
  </si>
  <si>
    <t>TOOP funds</t>
  </si>
  <si>
    <t>annual donation</t>
  </si>
  <si>
    <t>TOTAL Grants:</t>
  </si>
  <si>
    <t>breakdown</t>
  </si>
  <si>
    <t>NP</t>
  </si>
  <si>
    <t xml:space="preserve">REC </t>
  </si>
  <si>
    <t>FY25 NET AVAILABLE FUNDS</t>
  </si>
  <si>
    <t>FY26 Grant Ask</t>
  </si>
  <si>
    <t>2 HIS</t>
  </si>
  <si>
    <t>1 HIS</t>
  </si>
  <si>
    <t>CHO</t>
  </si>
  <si>
    <t>Preservation structure for CG36500</t>
  </si>
  <si>
    <t>OHC</t>
  </si>
  <si>
    <t>3 HIS</t>
  </si>
  <si>
    <t>Public education</t>
  </si>
  <si>
    <t>4 HIS</t>
  </si>
  <si>
    <t>CDP LCHI</t>
  </si>
  <si>
    <t>Lower Cape Housing Workshops</t>
  </si>
  <si>
    <t>6 HIS</t>
  </si>
  <si>
    <t>Consultant support</t>
  </si>
  <si>
    <t>FY26 AVAILABLE FUNDS</t>
  </si>
  <si>
    <t>FY26 Funds</t>
  </si>
  <si>
    <t>FD-Revised estimate at 14%</t>
  </si>
  <si>
    <t>debt service FY26</t>
  </si>
  <si>
    <t>7 REC</t>
  </si>
  <si>
    <t>signage</t>
  </si>
  <si>
    <t>Sipson Isl Trust</t>
  </si>
  <si>
    <t>10 HIS</t>
  </si>
  <si>
    <t xml:space="preserve">NW Schoolhouse </t>
  </si>
  <si>
    <t>first floor complettion</t>
  </si>
  <si>
    <t>Academy Phase IV</t>
  </si>
  <si>
    <t>Mansard roof, siding, exterior</t>
  </si>
  <si>
    <t>11 HIS</t>
  </si>
  <si>
    <t>9 His</t>
  </si>
  <si>
    <t>OS Acquisition</t>
  </si>
  <si>
    <t>French Cable sun protection</t>
  </si>
  <si>
    <t>protective shades</t>
  </si>
  <si>
    <t>12 HOU</t>
  </si>
  <si>
    <t>HPC housing stabilization</t>
  </si>
  <si>
    <t>5R HOUS</t>
  </si>
  <si>
    <t>13 HOU</t>
  </si>
  <si>
    <t>Aff Hous Trust</t>
  </si>
  <si>
    <t>General funding to acquire/renovate/advance</t>
  </si>
  <si>
    <r>
      <rPr>
        <sz val="11"/>
        <color theme="0" tint="-0.249977111117893"/>
        <rFont val="Calibri"/>
        <family val="2"/>
        <scheme val="minor"/>
      </rPr>
      <t>end of FY24 showed $13,425 remaining +  $29,000+ was returned from unused funds. This subtotal minus the $11,000 grant to NS Schoolhouse at Fall TM yields this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0" tint="-0.249977111117893"/>
        <rFont val="Calibri"/>
        <family val="2"/>
        <scheme val="minor"/>
      </rPr>
      <t>projection</t>
    </r>
  </si>
  <si>
    <t>8R OS</t>
  </si>
  <si>
    <t>14 OS</t>
  </si>
  <si>
    <t>Bay Ridge</t>
  </si>
  <si>
    <t>Liaison</t>
  </si>
  <si>
    <t xml:space="preserve">estimate </t>
  </si>
  <si>
    <t>carry forward unallocated</t>
  </si>
  <si>
    <t>projected 3% Orleans CPA funds</t>
  </si>
  <si>
    <t>Finance estimate</t>
  </si>
  <si>
    <t>3% est. Orleans CPA revenue</t>
  </si>
  <si>
    <t>15 HIS</t>
  </si>
  <si>
    <t>incomplete Captain Cass</t>
  </si>
  <si>
    <t>private</t>
  </si>
  <si>
    <t xml:space="preserve"> Finance estimate subject to change)</t>
  </si>
  <si>
    <t>OS not inc debt svc</t>
  </si>
  <si>
    <t>HOUSING not inc debt svc</t>
  </si>
  <si>
    <t xml:space="preserve">32 Locust Rd </t>
  </si>
  <si>
    <t>CE</t>
  </si>
  <si>
    <t>BA</t>
  </si>
  <si>
    <t>JL</t>
  </si>
  <si>
    <t>SG</t>
  </si>
  <si>
    <t>FG</t>
  </si>
  <si>
    <t>JF</t>
  </si>
  <si>
    <t>withdrawn</t>
  </si>
  <si>
    <t>incomplete</t>
  </si>
  <si>
    <t>Acquisition of three parcels nr Namskaket wetland</t>
  </si>
  <si>
    <t>OS inc. CC5 &amp; 107 Main @ 5% /20 years</t>
  </si>
  <si>
    <t>10%  =  $142,670</t>
  </si>
  <si>
    <t>allocation plus debt service</t>
  </si>
  <si>
    <r>
      <rPr>
        <sz val="11"/>
        <color theme="9"/>
        <rFont val="Calibri"/>
        <family val="2"/>
        <scheme val="minor"/>
      </rPr>
      <t>Balance (reserve)</t>
    </r>
    <r>
      <rPr>
        <sz val="11"/>
        <color rgb="FFFF0000"/>
        <rFont val="Calibri"/>
        <family val="2"/>
        <scheme val="minor"/>
      </rPr>
      <t>:</t>
    </r>
  </si>
  <si>
    <t>actual total HIS = $523,280</t>
  </si>
  <si>
    <t>actual totalOS/Rec = $266,425</t>
  </si>
  <si>
    <t>actual total Hous=$ 521,027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</si>
</sst>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i/>
      <sz val="11"/>
      <color theme="9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0"/>
      <color theme="0" tint="-0.249977111117893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4" fontId="1" fillId="0" borderId="0" xfId="0" applyNumberFormat="1" applyFont="1"/>
    <xf numFmtId="0" fontId="7" fillId="0" borderId="0" xfId="0" applyFont="1"/>
    <xf numFmtId="44" fontId="0" fillId="0" borderId="0" xfId="1" applyFont="1"/>
    <xf numFmtId="44" fontId="1" fillId="0" borderId="0" xfId="1" applyFont="1"/>
    <xf numFmtId="44" fontId="1" fillId="0" borderId="0" xfId="0" applyNumberFormat="1" applyFont="1"/>
    <xf numFmtId="44" fontId="0" fillId="0" borderId="0" xfId="0" applyNumberFormat="1"/>
    <xf numFmtId="0" fontId="0" fillId="0" borderId="2" xfId="0" applyBorder="1"/>
    <xf numFmtId="8" fontId="9" fillId="0" borderId="0" xfId="1" applyNumberFormat="1" applyFont="1" applyBorder="1"/>
    <xf numFmtId="0" fontId="11" fillId="0" borderId="0" xfId="0" applyFont="1"/>
    <xf numFmtId="44" fontId="12" fillId="0" borderId="0" xfId="1" applyFont="1"/>
    <xf numFmtId="0" fontId="13" fillId="0" borderId="0" xfId="0" applyFont="1"/>
    <xf numFmtId="44" fontId="13" fillId="0" borderId="0" xfId="1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44" fontId="17" fillId="0" borderId="0" xfId="1" applyFont="1"/>
    <xf numFmtId="44" fontId="17" fillId="0" borderId="0" xfId="0" applyNumberFormat="1" applyFont="1"/>
    <xf numFmtId="44" fontId="18" fillId="0" borderId="0" xfId="0" applyNumberFormat="1" applyFont="1"/>
    <xf numFmtId="44" fontId="12" fillId="0" borderId="1" xfId="1" applyFont="1" applyBorder="1"/>
    <xf numFmtId="10" fontId="0" fillId="0" borderId="0" xfId="0" applyNumberFormat="1"/>
    <xf numFmtId="44" fontId="0" fillId="0" borderId="3" xfId="1" applyFont="1" applyBorder="1"/>
    <xf numFmtId="10" fontId="0" fillId="0" borderId="3" xfId="0" applyNumberFormat="1" applyBorder="1"/>
    <xf numFmtId="0" fontId="10" fillId="0" borderId="0" xfId="0" applyFont="1"/>
    <xf numFmtId="0" fontId="10" fillId="2" borderId="0" xfId="0" applyFont="1" applyFill="1"/>
    <xf numFmtId="0" fontId="20" fillId="0" borderId="0" xfId="0" applyFont="1"/>
    <xf numFmtId="0" fontId="8" fillId="0" borderId="2" xfId="0" applyFont="1" applyBorder="1"/>
    <xf numFmtId="0" fontId="1" fillId="0" borderId="5" xfId="0" applyFont="1" applyBorder="1"/>
    <xf numFmtId="0" fontId="0" fillId="0" borderId="5" xfId="0" applyBorder="1"/>
    <xf numFmtId="44" fontId="10" fillId="0" borderId="5" xfId="1" applyFont="1" applyBorder="1"/>
    <xf numFmtId="0" fontId="0" fillId="0" borderId="6" xfId="0" applyBorder="1"/>
    <xf numFmtId="0" fontId="4" fillId="0" borderId="0" xfId="0" applyFont="1"/>
    <xf numFmtId="0" fontId="3" fillId="0" borderId="4" xfId="0" applyFont="1" applyBorder="1"/>
    <xf numFmtId="0" fontId="6" fillId="0" borderId="5" xfId="0" applyFont="1" applyBorder="1"/>
    <xf numFmtId="0" fontId="13" fillId="0" borderId="6" xfId="0" applyFont="1" applyBorder="1"/>
    <xf numFmtId="0" fontId="1" fillId="3" borderId="0" xfId="0" applyFont="1" applyFill="1"/>
    <xf numFmtId="0" fontId="13" fillId="2" borderId="0" xfId="0" applyFont="1" applyFill="1"/>
    <xf numFmtId="0" fontId="21" fillId="0" borderId="0" xfId="0" applyFont="1"/>
    <xf numFmtId="0" fontId="22" fillId="2" borderId="0" xfId="0" applyFont="1" applyFill="1"/>
    <xf numFmtId="0" fontId="22" fillId="0" borderId="0" xfId="0" applyFont="1"/>
    <xf numFmtId="44" fontId="19" fillId="0" borderId="5" xfId="1" applyFont="1" applyBorder="1"/>
    <xf numFmtId="8" fontId="0" fillId="0" borderId="2" xfId="0" applyNumberFormat="1" applyBorder="1"/>
    <xf numFmtId="44" fontId="14" fillId="0" borderId="0" xfId="1" applyFont="1"/>
    <xf numFmtId="44" fontId="5" fillId="0" borderId="0" xfId="1" applyFont="1"/>
    <xf numFmtId="44" fontId="23" fillId="0" borderId="0" xfId="1" applyFont="1"/>
    <xf numFmtId="14" fontId="23" fillId="0" borderId="0" xfId="0" applyNumberFormat="1" applyFont="1"/>
    <xf numFmtId="44" fontId="24" fillId="0" borderId="0" xfId="1" applyFont="1"/>
    <xf numFmtId="44" fontId="25" fillId="0" borderId="0" xfId="1" applyFont="1"/>
    <xf numFmtId="44" fontId="26" fillId="0" borderId="0" xfId="1" applyFont="1"/>
    <xf numFmtId="44" fontId="25" fillId="0" borderId="0" xfId="1" applyFont="1" applyBorder="1"/>
    <xf numFmtId="44" fontId="2" fillId="0" borderId="0" xfId="1" applyFont="1"/>
    <xf numFmtId="44" fontId="27" fillId="0" borderId="0" xfId="1" applyFont="1"/>
    <xf numFmtId="44" fontId="28" fillId="0" borderId="0" xfId="0" applyNumberFormat="1" applyFont="1"/>
    <xf numFmtId="0" fontId="0" fillId="0" borderId="0" xfId="0" applyBorder="1"/>
    <xf numFmtId="0" fontId="0" fillId="0" borderId="7" xfId="0" applyBorder="1"/>
    <xf numFmtId="44" fontId="12" fillId="0" borderId="2" xfId="0" applyNumberFormat="1" applyFont="1" applyBorder="1"/>
    <xf numFmtId="0" fontId="8" fillId="0" borderId="0" xfId="0" applyFont="1" applyBorder="1"/>
    <xf numFmtId="44" fontId="12" fillId="0" borderId="0" xfId="0" applyNumberFormat="1" applyFont="1" applyBorder="1"/>
    <xf numFmtId="16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zoomScale="82" zoomScaleNormal="82" workbookViewId="0">
      <selection activeCell="I36" sqref="I36"/>
    </sheetView>
  </sheetViews>
  <sheetFormatPr defaultRowHeight="14.5" x14ac:dyDescent="0.35"/>
  <cols>
    <col min="1" max="1" width="8.1796875" customWidth="1"/>
    <col min="2" max="2" width="27.26953125" customWidth="1"/>
    <col min="3" max="3" width="5.54296875" customWidth="1"/>
    <col min="4" max="4" width="15.1796875" customWidth="1"/>
    <col min="5" max="5" width="30.1796875" customWidth="1"/>
    <col min="6" max="6" width="7.7265625" customWidth="1"/>
    <col min="7" max="7" width="16.1796875" customWidth="1"/>
    <col min="8" max="8" width="15.453125" customWidth="1"/>
    <col min="9" max="9" width="17.81640625" customWidth="1"/>
  </cols>
  <sheetData>
    <row r="1" spans="1:12" x14ac:dyDescent="0.35">
      <c r="A1" s="40" t="s">
        <v>0</v>
      </c>
      <c r="B1" s="40" t="s">
        <v>8</v>
      </c>
      <c r="C1" s="40"/>
      <c r="D1" s="40" t="s">
        <v>31</v>
      </c>
      <c r="E1" s="40" t="s">
        <v>2</v>
      </c>
      <c r="F1" s="63">
        <v>45695</v>
      </c>
      <c r="G1" s="3"/>
      <c r="H1" s="5" t="s">
        <v>8</v>
      </c>
      <c r="I1" s="17" t="s">
        <v>8</v>
      </c>
      <c r="J1" s="1" t="s">
        <v>8</v>
      </c>
      <c r="K1" s="1"/>
      <c r="L1" s="1"/>
    </row>
    <row r="2" spans="1:12" x14ac:dyDescent="0.35">
      <c r="A2" s="15" t="s">
        <v>6</v>
      </c>
      <c r="B2" t="s">
        <v>59</v>
      </c>
      <c r="C2" s="6"/>
      <c r="D2" s="14">
        <v>30709</v>
      </c>
      <c r="E2" s="15" t="s">
        <v>66</v>
      </c>
      <c r="F2" s="63" t="s">
        <v>8</v>
      </c>
      <c r="H2" t="s">
        <v>53</v>
      </c>
    </row>
    <row r="3" spans="1:12" x14ac:dyDescent="0.35">
      <c r="A3" s="15" t="s">
        <v>60</v>
      </c>
      <c r="B3" s="15" t="s">
        <v>62</v>
      </c>
      <c r="C3" s="3"/>
      <c r="D3" s="14">
        <v>1256736</v>
      </c>
      <c r="E3" s="15" t="s">
        <v>61</v>
      </c>
      <c r="F3" s="1"/>
      <c r="G3" s="1"/>
      <c r="H3" s="1"/>
      <c r="I3" s="9"/>
      <c r="J3" s="1"/>
      <c r="K3" s="1"/>
      <c r="L3" s="1"/>
    </row>
    <row r="4" spans="1:12" x14ac:dyDescent="0.35">
      <c r="A4" s="15" t="s">
        <v>6</v>
      </c>
      <c r="B4" s="15" t="s">
        <v>7</v>
      </c>
      <c r="C4" s="4"/>
      <c r="D4" s="14">
        <v>170702</v>
      </c>
      <c r="E4" s="2" t="s">
        <v>32</v>
      </c>
      <c r="H4" s="30"/>
      <c r="I4" s="23"/>
    </row>
    <row r="5" spans="1:12" ht="15" thickBot="1" x14ac:dyDescent="0.4">
      <c r="A5" s="15"/>
      <c r="B5" s="15" t="s">
        <v>10</v>
      </c>
      <c r="C5" s="4"/>
      <c r="D5" s="24">
        <v>2500</v>
      </c>
      <c r="E5" s="15" t="s">
        <v>11</v>
      </c>
    </row>
    <row r="6" spans="1:12" ht="15" thickTop="1" x14ac:dyDescent="0.35">
      <c r="A6" s="2" t="s">
        <v>6</v>
      </c>
      <c r="B6" s="16" t="s">
        <v>33</v>
      </c>
      <c r="C6" s="4" t="s">
        <v>8</v>
      </c>
      <c r="D6" s="12">
        <v>-379452</v>
      </c>
      <c r="E6" s="15" t="s">
        <v>79</v>
      </c>
      <c r="I6" s="12" t="s">
        <v>8</v>
      </c>
    </row>
    <row r="7" spans="1:12" ht="15" thickBot="1" x14ac:dyDescent="0.4">
      <c r="A7" s="15"/>
      <c r="B7" s="16" t="s">
        <v>9</v>
      </c>
      <c r="C7" s="4"/>
      <c r="D7" s="12">
        <v>-35000</v>
      </c>
      <c r="E7" s="36"/>
      <c r="F7" s="11"/>
      <c r="G7" s="11"/>
      <c r="H7" s="11"/>
      <c r="I7" s="46" t="s">
        <v>8</v>
      </c>
      <c r="J7" s="11"/>
    </row>
    <row r="8" spans="1:12" ht="15" thickBot="1" x14ac:dyDescent="0.4">
      <c r="A8" s="37" t="s">
        <v>6</v>
      </c>
      <c r="B8" s="33" t="s">
        <v>16</v>
      </c>
      <c r="C8" s="38"/>
      <c r="D8" s="45">
        <f>SUM(D2:D7)</f>
        <v>1046195</v>
      </c>
      <c r="E8" s="39" t="s">
        <v>58</v>
      </c>
      <c r="G8" s="7"/>
      <c r="I8" s="10"/>
    </row>
    <row r="9" spans="1:12" x14ac:dyDescent="0.35">
      <c r="A9" s="40" t="s">
        <v>0</v>
      </c>
      <c r="B9" s="40" t="s">
        <v>1</v>
      </c>
      <c r="C9" s="40"/>
      <c r="D9" s="40" t="s">
        <v>17</v>
      </c>
      <c r="E9" s="40" t="s">
        <v>2</v>
      </c>
      <c r="F9" s="1" t="s">
        <v>57</v>
      </c>
      <c r="G9" s="7" t="s">
        <v>8</v>
      </c>
      <c r="I9" s="10"/>
    </row>
    <row r="10" spans="1:12" x14ac:dyDescent="0.35">
      <c r="A10" t="s">
        <v>19</v>
      </c>
      <c r="B10" t="s">
        <v>20</v>
      </c>
      <c r="C10" t="s">
        <v>14</v>
      </c>
      <c r="D10" s="51">
        <v>245000</v>
      </c>
      <c r="E10" t="s">
        <v>21</v>
      </c>
      <c r="F10" s="30" t="s">
        <v>70</v>
      </c>
      <c r="G10" s="8" t="s">
        <v>8</v>
      </c>
      <c r="H10" s="48" t="s">
        <v>8</v>
      </c>
      <c r="I10" s="18"/>
    </row>
    <row r="11" spans="1:12" x14ac:dyDescent="0.35">
      <c r="A11" s="2" t="s">
        <v>18</v>
      </c>
      <c r="B11" s="2" t="s">
        <v>22</v>
      </c>
      <c r="C11" s="2" t="s">
        <v>3</v>
      </c>
      <c r="D11" s="52">
        <v>0</v>
      </c>
      <c r="E11" s="2" t="s">
        <v>76</v>
      </c>
      <c r="F11" s="44" t="s">
        <v>70</v>
      </c>
      <c r="G11" s="8" t="s">
        <v>8</v>
      </c>
      <c r="H11" s="48" t="s">
        <v>8</v>
      </c>
      <c r="I11" s="18" t="s">
        <v>8</v>
      </c>
    </row>
    <row r="12" spans="1:12" x14ac:dyDescent="0.35">
      <c r="A12" t="s">
        <v>23</v>
      </c>
      <c r="B12" t="s">
        <v>22</v>
      </c>
      <c r="C12" t="s">
        <v>3</v>
      </c>
      <c r="D12" s="8">
        <v>25000</v>
      </c>
      <c r="E12" t="s">
        <v>4</v>
      </c>
      <c r="F12" s="30" t="s">
        <v>70</v>
      </c>
      <c r="G12" s="8" t="s">
        <v>8</v>
      </c>
      <c r="H12" s="48" t="s">
        <v>8</v>
      </c>
      <c r="I12" s="18" t="s">
        <v>8</v>
      </c>
    </row>
    <row r="13" spans="1:12" x14ac:dyDescent="0.35">
      <c r="A13" t="s">
        <v>25</v>
      </c>
      <c r="B13" t="s">
        <v>22</v>
      </c>
      <c r="C13" t="s">
        <v>3</v>
      </c>
      <c r="D13" s="51">
        <v>15000</v>
      </c>
      <c r="E13" t="s">
        <v>24</v>
      </c>
      <c r="F13" s="30" t="s">
        <v>70</v>
      </c>
      <c r="G13" s="8" t="s">
        <v>8</v>
      </c>
      <c r="H13" s="48" t="s">
        <v>8</v>
      </c>
      <c r="I13" s="18" t="s">
        <v>8</v>
      </c>
    </row>
    <row r="14" spans="1:12" x14ac:dyDescent="0.35">
      <c r="A14" t="s">
        <v>49</v>
      </c>
      <c r="B14" t="s">
        <v>26</v>
      </c>
      <c r="C14" t="s">
        <v>14</v>
      </c>
      <c r="D14" s="51">
        <v>10000</v>
      </c>
      <c r="E14" t="s">
        <v>27</v>
      </c>
      <c r="F14" s="30" t="s">
        <v>71</v>
      </c>
      <c r="G14" s="8" t="s">
        <v>8</v>
      </c>
      <c r="H14" s="48" t="s">
        <v>8</v>
      </c>
      <c r="I14" s="18" t="s">
        <v>8</v>
      </c>
    </row>
    <row r="15" spans="1:12" x14ac:dyDescent="0.35">
      <c r="A15" t="s">
        <v>28</v>
      </c>
      <c r="B15" t="s">
        <v>22</v>
      </c>
      <c r="C15" t="s">
        <v>3</v>
      </c>
      <c r="D15" s="51"/>
      <c r="E15" t="s">
        <v>29</v>
      </c>
      <c r="F15" s="30" t="s">
        <v>70</v>
      </c>
      <c r="G15" s="8" t="s">
        <v>8</v>
      </c>
      <c r="H15" s="48" t="s">
        <v>8</v>
      </c>
      <c r="I15" s="18" t="s">
        <v>8</v>
      </c>
    </row>
    <row r="16" spans="1:12" x14ac:dyDescent="0.35">
      <c r="A16" s="28" t="s">
        <v>34</v>
      </c>
      <c r="B16" s="28" t="s">
        <v>36</v>
      </c>
      <c r="C16" s="28" t="s">
        <v>14</v>
      </c>
      <c r="D16" s="51">
        <v>15500</v>
      </c>
      <c r="E16" s="28" t="s">
        <v>35</v>
      </c>
      <c r="F16" s="30" t="s">
        <v>72</v>
      </c>
      <c r="G16" s="8" t="s">
        <v>8</v>
      </c>
      <c r="H16" s="48" t="s">
        <v>8</v>
      </c>
      <c r="I16" s="19" t="s">
        <v>8</v>
      </c>
      <c r="J16" s="13"/>
      <c r="K16" s="13"/>
    </row>
    <row r="17" spans="1:11" x14ac:dyDescent="0.35">
      <c r="A17" s="28" t="s">
        <v>54</v>
      </c>
      <c r="B17" s="28" t="s">
        <v>44</v>
      </c>
      <c r="C17" s="28" t="s">
        <v>3</v>
      </c>
      <c r="D17" s="51">
        <v>0</v>
      </c>
      <c r="E17" s="28" t="s">
        <v>69</v>
      </c>
      <c r="F17" s="30" t="s">
        <v>73</v>
      </c>
      <c r="G17" s="8" t="s">
        <v>8</v>
      </c>
      <c r="H17" s="48" t="s">
        <v>8</v>
      </c>
      <c r="I17" s="19"/>
      <c r="J17" s="13"/>
      <c r="K17" s="13"/>
    </row>
    <row r="18" spans="1:11" x14ac:dyDescent="0.35">
      <c r="A18" s="28" t="s">
        <v>43</v>
      </c>
      <c r="B18" s="28" t="s">
        <v>45</v>
      </c>
      <c r="C18" s="28" t="s">
        <v>14</v>
      </c>
      <c r="D18" s="51">
        <v>1250</v>
      </c>
      <c r="E18" s="28" t="s">
        <v>46</v>
      </c>
      <c r="F18" s="30" t="s">
        <v>74</v>
      </c>
      <c r="G18" s="8" t="s">
        <v>8</v>
      </c>
      <c r="H18" s="48" t="s">
        <v>8</v>
      </c>
      <c r="I18" s="42"/>
      <c r="J18" s="13"/>
      <c r="K18" s="13"/>
    </row>
    <row r="19" spans="1:11" x14ac:dyDescent="0.35">
      <c r="A19" s="28" t="s">
        <v>37</v>
      </c>
      <c r="B19" s="28" t="s">
        <v>40</v>
      </c>
      <c r="C19" s="28" t="s">
        <v>14</v>
      </c>
      <c r="D19" s="8">
        <v>142000</v>
      </c>
      <c r="E19" s="28" t="s">
        <v>41</v>
      </c>
      <c r="F19" s="30" t="s">
        <v>75</v>
      </c>
      <c r="G19" s="8" t="s">
        <v>8</v>
      </c>
      <c r="H19" s="48" t="s">
        <v>8</v>
      </c>
      <c r="I19" s="19"/>
      <c r="J19" s="13"/>
      <c r="K19" s="13"/>
    </row>
    <row r="20" spans="1:11" x14ac:dyDescent="0.35">
      <c r="A20" s="29" t="s">
        <v>42</v>
      </c>
      <c r="B20" s="28" t="s">
        <v>38</v>
      </c>
      <c r="C20" s="28" t="s">
        <v>14</v>
      </c>
      <c r="D20" s="8">
        <v>95030</v>
      </c>
      <c r="E20" s="28" t="s">
        <v>39</v>
      </c>
      <c r="F20" s="30" t="s">
        <v>72</v>
      </c>
      <c r="G20" s="8" t="s">
        <v>8</v>
      </c>
      <c r="H20" s="49" t="s">
        <v>8</v>
      </c>
      <c r="I20" s="19" t="s">
        <v>8</v>
      </c>
      <c r="J20" s="13"/>
      <c r="K20" s="13"/>
    </row>
    <row r="21" spans="1:11" x14ac:dyDescent="0.35">
      <c r="A21" s="41" t="s">
        <v>47</v>
      </c>
      <c r="B21" s="15" t="s">
        <v>48</v>
      </c>
      <c r="C21" s="15" t="s">
        <v>14</v>
      </c>
      <c r="D21" s="47">
        <v>0</v>
      </c>
      <c r="E21" s="15" t="s">
        <v>76</v>
      </c>
      <c r="F21" s="43" t="s">
        <v>71</v>
      </c>
      <c r="G21" s="47" t="s">
        <v>8</v>
      </c>
      <c r="H21" s="49"/>
      <c r="I21" s="19"/>
      <c r="J21" s="13"/>
      <c r="K21" s="13"/>
    </row>
    <row r="22" spans="1:11" x14ac:dyDescent="0.35">
      <c r="A22" s="29" t="s">
        <v>50</v>
      </c>
      <c r="B22" s="28" t="s">
        <v>51</v>
      </c>
      <c r="C22" s="28" t="s">
        <v>3</v>
      </c>
      <c r="D22" s="8">
        <v>400000</v>
      </c>
      <c r="E22" s="28" t="s">
        <v>52</v>
      </c>
      <c r="F22" s="30" t="s">
        <v>71</v>
      </c>
      <c r="G22" s="47" t="s">
        <v>8</v>
      </c>
      <c r="H22" s="49" t="s">
        <v>8</v>
      </c>
      <c r="I22" s="19"/>
      <c r="J22" s="13"/>
      <c r="K22" s="13"/>
    </row>
    <row r="23" spans="1:11" x14ac:dyDescent="0.35">
      <c r="A23" s="29" t="s">
        <v>55</v>
      </c>
      <c r="B23" s="28" t="s">
        <v>56</v>
      </c>
      <c r="C23" s="28" t="s">
        <v>3</v>
      </c>
      <c r="D23" s="53">
        <v>0</v>
      </c>
      <c r="E23" s="28" t="s">
        <v>78</v>
      </c>
      <c r="F23" s="30" t="s">
        <v>73</v>
      </c>
      <c r="G23" s="47" t="s">
        <v>8</v>
      </c>
      <c r="H23" s="49" t="s">
        <v>8</v>
      </c>
      <c r="I23" s="19"/>
      <c r="J23" s="13"/>
      <c r="K23" s="13"/>
    </row>
    <row r="24" spans="1:11" x14ac:dyDescent="0.35">
      <c r="A24" s="41" t="s">
        <v>63</v>
      </c>
      <c r="B24" s="15" t="s">
        <v>64</v>
      </c>
      <c r="C24" s="15" t="s">
        <v>65</v>
      </c>
      <c r="D24" s="54"/>
      <c r="E24" s="15" t="s">
        <v>77</v>
      </c>
      <c r="F24" s="30"/>
      <c r="G24" s="47" t="s">
        <v>8</v>
      </c>
      <c r="H24" s="49"/>
      <c r="I24" s="19"/>
      <c r="J24" s="13"/>
      <c r="K24" s="13"/>
    </row>
    <row r="25" spans="1:11" ht="15" thickBot="1" x14ac:dyDescent="0.4">
      <c r="E25" s="29"/>
      <c r="F25" s="44" t="s">
        <v>70</v>
      </c>
      <c r="G25" s="47" t="s">
        <v>8</v>
      </c>
      <c r="H25" s="50"/>
      <c r="I25" s="19"/>
      <c r="J25" s="13"/>
      <c r="K25" s="13"/>
    </row>
    <row r="26" spans="1:11" ht="15" thickBot="1" x14ac:dyDescent="0.4">
      <c r="A26" s="59"/>
      <c r="B26" s="32" t="s">
        <v>12</v>
      </c>
      <c r="C26" s="33"/>
      <c r="D26" s="34">
        <f>SUM(D10:D23)</f>
        <v>948780</v>
      </c>
      <c r="E26" s="35"/>
      <c r="G26" s="56" t="s">
        <v>8</v>
      </c>
      <c r="H26" s="10" t="s">
        <v>8</v>
      </c>
      <c r="I26" s="18"/>
    </row>
    <row r="27" spans="1:11" x14ac:dyDescent="0.35">
      <c r="A27" s="58"/>
      <c r="B27" t="s">
        <v>30</v>
      </c>
      <c r="D27" s="8">
        <f>SUM(D8)</f>
        <v>1046195</v>
      </c>
      <c r="G27" s="8" t="s">
        <v>8</v>
      </c>
      <c r="H27" s="48" t="s">
        <v>8</v>
      </c>
    </row>
    <row r="28" spans="1:11" x14ac:dyDescent="0.35">
      <c r="A28" s="2" t="s">
        <v>8</v>
      </c>
      <c r="B28" s="1" t="s">
        <v>12</v>
      </c>
      <c r="D28" s="55">
        <f>SUM(D10:D23)</f>
        <v>948780</v>
      </c>
      <c r="G28" s="47" t="s">
        <v>8</v>
      </c>
      <c r="H28" s="20"/>
      <c r="I28" s="21" t="s">
        <v>8</v>
      </c>
    </row>
    <row r="29" spans="1:11" x14ac:dyDescent="0.35">
      <c r="B29" s="31" t="s">
        <v>82</v>
      </c>
      <c r="C29" s="11"/>
      <c r="D29" s="60">
        <f>D28-D27</f>
        <v>-97415</v>
      </c>
      <c r="E29" s="11"/>
      <c r="G29" s="57" t="s">
        <v>8</v>
      </c>
      <c r="H29" s="22" t="s">
        <v>8</v>
      </c>
      <c r="I29" s="22" t="s">
        <v>8</v>
      </c>
    </row>
    <row r="30" spans="1:11" x14ac:dyDescent="0.35">
      <c r="B30" s="61"/>
      <c r="C30" s="58"/>
      <c r="D30" s="62"/>
      <c r="E30" s="58"/>
      <c r="G30" s="57"/>
      <c r="H30" s="22"/>
      <c r="I30" s="22"/>
    </row>
    <row r="31" spans="1:11" x14ac:dyDescent="0.35">
      <c r="A31" s="18" t="s">
        <v>13</v>
      </c>
      <c r="B31" t="s">
        <v>5</v>
      </c>
      <c r="D31" s="7">
        <f>SUM(D10+D11+D12+D13+D15+D18+D19+D20)</f>
        <v>523280</v>
      </c>
      <c r="E31" s="25">
        <f>D31/D35</f>
        <v>0.55152933240582647</v>
      </c>
      <c r="G31" t="s">
        <v>8</v>
      </c>
    </row>
    <row r="32" spans="1:11" x14ac:dyDescent="0.35">
      <c r="B32" t="s">
        <v>67</v>
      </c>
      <c r="D32" s="7">
        <f>SUM(D17+D23)</f>
        <v>0</v>
      </c>
      <c r="E32" s="25">
        <f>D32/D35</f>
        <v>0</v>
      </c>
      <c r="G32" t="s">
        <v>8</v>
      </c>
    </row>
    <row r="33" spans="1:9" x14ac:dyDescent="0.35">
      <c r="B33" t="s">
        <v>68</v>
      </c>
      <c r="D33" s="10">
        <f>SUM(D14+D21+D22)</f>
        <v>410000</v>
      </c>
      <c r="E33" s="25">
        <f>D33/D35</f>
        <v>0.43213389826935644</v>
      </c>
      <c r="G33" t="s">
        <v>8</v>
      </c>
      <c r="I33" t="s">
        <v>8</v>
      </c>
    </row>
    <row r="34" spans="1:9" ht="15" thickBot="1" x14ac:dyDescent="0.4">
      <c r="B34" t="s">
        <v>15</v>
      </c>
      <c r="D34" s="26">
        <f>SUM(D16)</f>
        <v>15500</v>
      </c>
      <c r="E34" s="27">
        <f>D34/D35</f>
        <v>1.6336769324817133E-2</v>
      </c>
      <c r="G34" t="s">
        <v>8</v>
      </c>
      <c r="I34" s="10" t="s">
        <v>8</v>
      </c>
    </row>
    <row r="35" spans="1:9" x14ac:dyDescent="0.35">
      <c r="D35" s="7">
        <f>SUM(D31:D34)</f>
        <v>948780</v>
      </c>
      <c r="E35" s="25">
        <f>SUM(E31:E34)</f>
        <v>1</v>
      </c>
      <c r="G35" t="s">
        <v>8</v>
      </c>
      <c r="I35" t="s">
        <v>8</v>
      </c>
    </row>
    <row r="36" spans="1:9" x14ac:dyDescent="0.35">
      <c r="A36" s="2" t="s">
        <v>81</v>
      </c>
      <c r="B36" s="1" t="s">
        <v>80</v>
      </c>
      <c r="D36" s="7"/>
      <c r="G36" t="s">
        <v>8</v>
      </c>
      <c r="I36" t="s">
        <v>8</v>
      </c>
    </row>
    <row r="37" spans="1:9" x14ac:dyDescent="0.35">
      <c r="B37" t="s">
        <v>83</v>
      </c>
      <c r="D37" s="7"/>
      <c r="G37" t="s">
        <v>8</v>
      </c>
    </row>
    <row r="38" spans="1:9" ht="13" customHeight="1" x14ac:dyDescent="0.35">
      <c r="B38" t="s">
        <v>84</v>
      </c>
      <c r="D38" s="7"/>
    </row>
    <row r="39" spans="1:9" x14ac:dyDescent="0.35">
      <c r="B39" t="s">
        <v>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Fountain</dc:creator>
  <cp:lastModifiedBy>Jennifer Fountain</cp:lastModifiedBy>
  <cp:lastPrinted>2025-02-07T16:23:55Z</cp:lastPrinted>
  <dcterms:created xsi:type="dcterms:W3CDTF">2023-10-29T12:09:47Z</dcterms:created>
  <dcterms:modified xsi:type="dcterms:W3CDTF">2025-02-07T16:26:37Z</dcterms:modified>
</cp:coreProperties>
</file>